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ыркова\Верстка итоговой версии КР Монитор\Финал_на редактуру и оформление\02_Приложения\Пакет А. Внедрение цифрового контура с разработчиком\"/>
    </mc:Choice>
  </mc:AlternateContent>
  <xr:revisionPtr revIDLastSave="0" documentId="13_ncr:1_{8703870A-5114-4155-A0CA-FC07F66B9DE4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Инструкция" sheetId="1" r:id="rId1"/>
    <sheet name="Расчет OEI" sheetId="2" r:id="rId2"/>
    <sheet name="Методика OEI" sheetId="3" r:id="rId3"/>
  </sheets>
  <definedNames>
    <definedName name="_xlnm.Print_Area" localSheetId="0">Инструкция!$A$1:$D$42</definedName>
    <definedName name="_xlnm.Print_Area" localSheetId="2">'Методика OEI'!$A$1:$C$27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0" i="2" l="1"/>
  <c r="C39" i="2"/>
  <c r="F39" i="2" s="1"/>
  <c r="C38" i="2"/>
  <c r="F38" i="2" s="1"/>
  <c r="C37" i="2"/>
  <c r="F37" i="2" s="1"/>
  <c r="C36" i="2"/>
  <c r="F36" i="2" s="1"/>
  <c r="C35" i="2"/>
  <c r="F35" i="2" s="1"/>
  <c r="C33" i="2"/>
  <c r="F33" i="2" s="1"/>
  <c r="C32" i="2"/>
  <c r="F32" i="2" s="1"/>
  <c r="C31" i="2"/>
  <c r="C34" i="2" s="1"/>
  <c r="F34" i="2" s="1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31" i="2" l="1"/>
  <c r="F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B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Например: февраль 2026 г.</t>
        </r>
      </text>
    </comment>
    <comment ref="B4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Например: УК «Астра» / конкретный МКД / участок.</t>
        </r>
      </text>
    </comment>
  </commentList>
</comments>
</file>

<file path=xl/sharedStrings.xml><?xml version="1.0" encoding="utf-8"?>
<sst xmlns="http://schemas.openxmlformats.org/spreadsheetml/2006/main" count="290" uniqueCount="233">
  <si>
    <t>Инструкция по работе с шаблоном расчета OEI</t>
  </si>
  <si>
    <t>Файл предназначен для ввода фактических данных по работам и автоматического расчета показателей эффективности исполнения: A, P, Q, OEI и дополнительных диагностических индикаторов.</t>
  </si>
  <si>
    <t>1. Состав книги</t>
  </si>
  <si>
    <t>N</t>
  </si>
  <si>
    <t>Лист</t>
  </si>
  <si>
    <t>Что находится на листе</t>
  </si>
  <si>
    <t>Когда использовать</t>
  </si>
  <si>
    <t>Расчет OEI</t>
  </si>
  <si>
    <t>Основной рабочий лист: ввод исходных данных и автоматический расчет показателей.</t>
  </si>
  <si>
    <t>При каждом расчете за период.</t>
  </si>
  <si>
    <t>Методика OEI</t>
  </si>
  <si>
    <t>Описание логики показателя, формулы, пример расчета и целевые ориентиры.</t>
  </si>
  <si>
    <t>Для ознакомления и обоснования методики.</t>
  </si>
  <si>
    <t>Инструкция</t>
  </si>
  <si>
    <t>Краткий порядок работы с файлом и правила заполнения.</t>
  </si>
  <si>
    <t>Перед началом заполнения и при передаче файла другим пользователям.</t>
  </si>
  <si>
    <t>2. Порядок заполнения</t>
  </si>
  <si>
    <t>Шаг</t>
  </si>
  <si>
    <t>Действие</t>
  </si>
  <si>
    <t>Что заполнить / проверить</t>
  </si>
  <si>
    <t>Результат</t>
  </si>
  <si>
    <t>Откройте лист «Расчет OEI».</t>
  </si>
  <si>
    <t>Укажите период расчета, объект/подразделение и ответственного.</t>
  </si>
  <si>
    <t>Расчет будет привязан к конкретному периоду и объекту.</t>
  </si>
  <si>
    <t>Заполните желтые ячейки.</t>
  </si>
  <si>
    <t>Введите фактические значения: запланированные, начатые, завершенные работы, работы в срок, принятые с первого раза и другие исходные данные.</t>
  </si>
  <si>
    <t>Зеленые ячейки пересчитаются автоматически.</t>
  </si>
  <si>
    <t>Проверьте контрольные сообщения.</t>
  </si>
  <si>
    <t>Если в колонке «Контроль» появилось предупреждение, проверьте исходные значения.</t>
  </si>
  <si>
    <t>Снижается риск ошибки в итоговом OEI.</t>
  </si>
  <si>
    <t>Посмотрите блок «Автоматический расчет показателей».</t>
  </si>
  <si>
    <t>Оцените A, P, Q, OEI и дополнительные показатели.</t>
  </si>
  <si>
    <t>Получите итоговую картину эффективности исполнения.</t>
  </si>
  <si>
    <t>Сопоставьте результат с целевыми ориентирами.</t>
  </si>
  <si>
    <t>Используйте колонку «Вывод» и лист «Методика OEI».</t>
  </si>
  <si>
    <t>Понятно, где норма, а где нужна управленческая реакция.</t>
  </si>
  <si>
    <t>3. Цветовая логика</t>
  </si>
  <si>
    <t>Цвет</t>
  </si>
  <si>
    <t>Назначение</t>
  </si>
  <si>
    <t>Что делать пользователю</t>
  </si>
  <si>
    <t>Пример</t>
  </si>
  <si>
    <t>Желтый</t>
  </si>
  <si>
    <t>Ячейки для ручного ввода исходных данных.</t>
  </si>
  <si>
    <t>Можно редактировать.</t>
  </si>
  <si>
    <t>Количество запланированных работ, количество сотрудников.</t>
  </si>
  <si>
    <t>Зеленый</t>
  </si>
  <si>
    <t>Расчетные ячейки с формулами.</t>
  </si>
  <si>
    <t>Не редактировать вручную.</t>
  </si>
  <si>
    <t>OEI, A, P, Q, индекс состояния объекта.</t>
  </si>
  <si>
    <t>Синий</t>
  </si>
  <si>
    <t>Заголовки разделов и таблиц.</t>
  </si>
  <si>
    <t>Использовать для навигации.</t>
  </si>
  <si>
    <t>Блок «Автоматический расчет показателей».</t>
  </si>
  <si>
    <t>Серый</t>
  </si>
  <si>
    <t>Пояснения и примечания.</t>
  </si>
  <si>
    <t>Читать как справочную информацию.</t>
  </si>
  <si>
    <t>Подсказки по использованию шаблона.</t>
  </si>
  <si>
    <t>4. Как читать показатели</t>
  </si>
  <si>
    <t>Показатель</t>
  </si>
  <si>
    <t>Смысл</t>
  </si>
  <si>
    <t>Формула</t>
  </si>
  <si>
    <t>Как интерпретировать</t>
  </si>
  <si>
    <t>A</t>
  </si>
  <si>
    <t>Доля работ, которые были начаты.</t>
  </si>
  <si>
    <t>Начатые / запланированные</t>
  </si>
  <si>
    <t>Низкое значение указывает на проблемы планирования или запуска работ.</t>
  </si>
  <si>
    <t>P</t>
  </si>
  <si>
    <t>Доля начатых работ, выполненных в срок.</t>
  </si>
  <si>
    <t>В срок / начатые</t>
  </si>
  <si>
    <t>Низкое значение показывает просрочки и сбои дисциплины исполнения.</t>
  </si>
  <si>
    <t>Q</t>
  </si>
  <si>
    <t>Доля завершенных работ, принятых с первого раза.</t>
  </si>
  <si>
    <t>Принятые с первого раза / завершенные</t>
  </si>
  <si>
    <t>Низкое значение указывает на проблемы качества результата.</t>
  </si>
  <si>
    <t>OEI</t>
  </si>
  <si>
    <t>Итоговая эффективность исполнения.</t>
  </si>
  <si>
    <t>A x P x Q</t>
  </si>
  <si>
    <t>75-85% — целевой диапазон, ниже 75% — требуется анализ причин.</t>
  </si>
  <si>
    <t>Индекс состояния объекта</t>
  </si>
  <si>
    <t>Комплексная оценка достоверности данных и состояния объекта.</t>
  </si>
  <si>
    <t>Достоверность x состояние</t>
  </si>
  <si>
    <t>Выше 70% — нормальный ориентир для управленческого контроля.</t>
  </si>
  <si>
    <t>5. Правила аккуратной работы</t>
  </si>
  <si>
    <t>Правило</t>
  </si>
  <si>
    <t>Почему важно</t>
  </si>
  <si>
    <t>Комментарий</t>
  </si>
  <si>
    <t>Не удаляйте строки и столбцы на листе «Расчет OEI».</t>
  </si>
  <si>
    <t>Формулы могут потерять ссылки на исходные данные.</t>
  </si>
  <si>
    <t>Если нужен новый показатель, лучше добавить его ниже существующих блоков.</t>
  </si>
  <si>
    <t>Не заменяйте формулы в зеленых ячейках вручную.</t>
  </si>
  <si>
    <t>Итоговый расчет перестанет обновляться автоматически.</t>
  </si>
  <si>
    <t>Если формулу случайно стерли, восстановите файл из резервной копии.</t>
  </si>
  <si>
    <t>Используйте одинаковый период для всех исходных данных.</t>
  </si>
  <si>
    <t>Смешение периодов искажает OEI.</t>
  </si>
  <si>
    <t>Например, все значения только за февраль 2026 года.</t>
  </si>
  <si>
    <t>Проверяйте, что числители не превышают логические знаменатели.</t>
  </si>
  <si>
    <t>Например, начатых работ не должно быть больше запланированных без пояснения.</t>
  </si>
  <si>
    <t>Иначе показатель может быть некорректным.</t>
  </si>
  <si>
    <t>После заполнения сохраните файл под понятным именем.</t>
  </si>
  <si>
    <t>Так проще хранить расчеты по периодам.</t>
  </si>
  <si>
    <t>6. Мини-памятка</t>
  </si>
  <si>
    <t>Главное правило: пользователь меняет только желтые ячейки с исходными данными. Все итоговые значения на расчетном листе должны появляться автоматически. Если результат кажется странным, сначала проверьте исходные числа и период расчета, затем сверяйтесь с листом «Методика OEI».</t>
  </si>
  <si>
    <t>Рабочий шаблон расчета OEI</t>
  </si>
  <si>
    <t>Заполните желтые ячейки исходными данными. Зеленые ячейки рассчитываются автоматически по формулам.</t>
  </si>
  <si>
    <t>Период расчета</t>
  </si>
  <si>
    <t>Объект / подразделение</t>
  </si>
  <si>
    <t>Ответственный</t>
  </si>
  <si>
    <t>Исходные данные для ввода</t>
  </si>
  <si>
    <t>Значение</t>
  </si>
  <si>
    <t>Ед. изм.</t>
  </si>
  <si>
    <t>Источник / комментарий</t>
  </si>
  <si>
    <t>Связанный расчет</t>
  </si>
  <si>
    <t>Контроль</t>
  </si>
  <si>
    <t>Количество запланированных работ</t>
  </si>
  <si>
    <t>шт.</t>
  </si>
  <si>
    <t>План работ, технологические карты</t>
  </si>
  <si>
    <t>Количество начатых работ</t>
  </si>
  <si>
    <t>Статусы «В работе» и «Выполнено»</t>
  </si>
  <si>
    <t>A, P</t>
  </si>
  <si>
    <t>Количество завершенных работ</t>
  </si>
  <si>
    <t>Работы в статусе «Выполнено»</t>
  </si>
  <si>
    <t>Количество работ, выполненных в срок</t>
  </si>
  <si>
    <t>Работы, закрытые до регламентного срока</t>
  </si>
  <si>
    <t>Количество работ, принятых с первого раза</t>
  </si>
  <si>
    <t>Приемка без возврата и отрицательных отзывов</t>
  </si>
  <si>
    <t>Количество сотрудников</t>
  </si>
  <si>
    <t>чел.</t>
  </si>
  <si>
    <t>Штат/исполнители за период</t>
  </si>
  <si>
    <t>Заданий на сотрудника</t>
  </si>
  <si>
    <t>Запланировано ППР</t>
  </si>
  <si>
    <t>План ППР</t>
  </si>
  <si>
    <t>Доля ППР</t>
  </si>
  <si>
    <t>Выполнено ППР</t>
  </si>
  <si>
    <t>Факт ППР</t>
  </si>
  <si>
    <t>Время на сбор сводки ДО</t>
  </si>
  <si>
    <t>час/дн.</t>
  </si>
  <si>
    <t>Хронометраж до внедрения</t>
  </si>
  <si>
    <t>Отчетность</t>
  </si>
  <si>
    <t>Время на сбор сводки ПОСЛЕ</t>
  </si>
  <si>
    <t>Хронометраж после внедрения</t>
  </si>
  <si>
    <t>Назначенные осмотры</t>
  </si>
  <si>
    <t>Плановые осмотры</t>
  </si>
  <si>
    <t>Достоверность</t>
  </si>
  <si>
    <t>Невыполненные/просроченные осмотры</t>
  </si>
  <si>
    <t>Просроченные и не закрытые осмотры</t>
  </si>
  <si>
    <t>Выполненные плановые работы</t>
  </si>
  <si>
    <t>Факт плановых работ</t>
  </si>
  <si>
    <t>Всего заданий</t>
  </si>
  <si>
    <t>Все задания за период</t>
  </si>
  <si>
    <t>Состояние, задания/сотрудника</t>
  </si>
  <si>
    <t>Осмотры с проблемой</t>
  </si>
  <si>
    <t>Выявленные проблемы по итогам осмотров</t>
  </si>
  <si>
    <t>Состояние</t>
  </si>
  <si>
    <t>Работы по устранению проблем</t>
  </si>
  <si>
    <t>Задачи, созданные и выполненные по проблемам</t>
  </si>
  <si>
    <t>Просроченные плановые работы</t>
  </si>
  <si>
    <t>ППР с нарушением срока</t>
  </si>
  <si>
    <t>Незавершенные работы по проблемам</t>
  </si>
  <si>
    <t>Открытые задачи по выявленным проблемам</t>
  </si>
  <si>
    <t>Автоматический расчет показателей</t>
  </si>
  <si>
    <t>Целевой ориентир</t>
  </si>
  <si>
    <t>Источник данных</t>
  </si>
  <si>
    <t>Вывод</t>
  </si>
  <si>
    <t>A — выполнение плана</t>
  </si>
  <si>
    <t>&gt;=95%</t>
  </si>
  <si>
    <t>Навигатор / журнал заданий</t>
  </si>
  <si>
    <t>P — своевременность</t>
  </si>
  <si>
    <t>Выполнено в срок / начатые</t>
  </si>
  <si>
    <t>&gt;=85%</t>
  </si>
  <si>
    <t>Статусы заданий</t>
  </si>
  <si>
    <t>Q — качество</t>
  </si>
  <si>
    <t>Принято с первого раза / завершенные</t>
  </si>
  <si>
    <t>Приемка, фото, отзывы</t>
  </si>
  <si>
    <t>75-85%</t>
  </si>
  <si>
    <t>Расчет по трем коэффициентам</t>
  </si>
  <si>
    <t>Всего заданий / сотрудники</t>
  </si>
  <si>
    <t>Рост без потери качества</t>
  </si>
  <si>
    <t>Выгрузка заданий, штат</t>
  </si>
  <si>
    <t>Доля выполненных ППР</t>
  </si>
  <si>
    <t>Выполнено ППР / запланировано ППР</t>
  </si>
  <si>
    <t>85-95%</t>
  </si>
  <si>
    <t>План и факт ППР</t>
  </si>
  <si>
    <t>Сокращение времени отчетности</t>
  </si>
  <si>
    <t>(ДО - ПОСЛЕ) / ДО</t>
  </si>
  <si>
    <t>до 80%</t>
  </si>
  <si>
    <t>Хронометраж, отчеты</t>
  </si>
  <si>
    <t>Достоверность данных</t>
  </si>
  <si>
    <t>((Осмотры - просрочки) + 0,1 x плановые работы) / осмотры</t>
  </si>
  <si>
    <t>&gt;85%</t>
  </si>
  <si>
    <t>Осмотры, плановые работы</t>
  </si>
  <si>
    <t>Состояние объекта</t>
  </si>
  <si>
    <t>(Всего заданий - осмотры с проблемой + работы по устранению - 0,1 x просроченные ППР - незавершенные работы) / всего заданий</t>
  </si>
  <si>
    <t>Задания, осмотры, работы по проблемам</t>
  </si>
  <si>
    <t>Достоверность x состояние объекта</t>
  </si>
  <si>
    <t>&gt;70%</t>
  </si>
  <si>
    <t>Расчет по двум показателям</t>
  </si>
  <si>
    <t>Примечание: при необходимости замените демонстрационные значения в желтых ячейках на фактические данные за нужный период. Формулы пересчитаются автоматически.</t>
  </si>
  <si>
    <t>Методика расчета OEI</t>
  </si>
  <si>
    <t>OEI (Overall Execution / Implementation Effectiveness) — интегральный показатель эффективности исполнения работ.</t>
  </si>
  <si>
    <t>1. Назначение показателя</t>
  </si>
  <si>
    <t>OEI показывает, какая доля запланированных работ реально выполнена своевременно и качественно. Показатель полезен для оценки процессов эксплуатации, технического обслуживания и контроля выполнения задач.</t>
  </si>
  <si>
    <t>2. Итоговая формула</t>
  </si>
  <si>
    <t>OEI = A x P x Q x 100%</t>
  </si>
  <si>
    <t>Примечание</t>
  </si>
  <si>
    <t>A — выполнение плана; P — своевременность; Q — качество.</t>
  </si>
  <si>
    <t>3. A — выполнение плана</t>
  </si>
  <si>
    <t>A = количество начатых работ / количество запланированных работ</t>
  </si>
  <si>
    <t>Низкое значение указывает на проблемы планирования, распределения задач или доступа к объектам.</t>
  </si>
  <si>
    <t>4. P — своевременность</t>
  </si>
  <si>
    <t>P = количество работ, выполненных в срок / количество начатых работ</t>
  </si>
  <si>
    <t>Показывает дисциплину исполнения и соблюдение регламентных сроков.</t>
  </si>
  <si>
    <t>5. Q — качество</t>
  </si>
  <si>
    <t>Q = количество работ, принятых с первого раза / количество завершенных работ</t>
  </si>
  <si>
    <t>Отражает долю работ, закрытых без возврата на доработку и отрицательных замечаний.</t>
  </si>
  <si>
    <t>6. Пример расчета</t>
  </si>
  <si>
    <t>Запланировано 100 работ, начато 95, в срок выполнено 80, завершено 85, принято с первого раза 76. A = 95/100 = 95%; P = 80/95 = 84,2%; Q = 76/85 = 89,4%; OEI = 95% x 84,2% x 89,4% = 71,4%.</t>
  </si>
  <si>
    <t>В расчетном листе пример пересчитывается автоматически при замене исходных данных.</t>
  </si>
  <si>
    <t>7. Дополнительные показатели</t>
  </si>
  <si>
    <t>Достоверность данных, состояние объекта, индекс состояния объекта, задания на сотрудника, доля выполненных ППР и сокращение времени отчетности помогают понять причины изменения OEI.</t>
  </si>
  <si>
    <t>Эти показатели не заменяют OEI, а раскрывают факторы результата.</t>
  </si>
  <si>
    <t>8. Интерпретация</t>
  </si>
  <si>
    <t>OEI ниже 75% — требуется анализ причин; 75-85% — целевой рабочий диапазон; выше 85% — высокий уровень исполнения при условии сохранения качества данных.</t>
  </si>
  <si>
    <t>Пороговые значения можно уточнять под требования проекта или организации.</t>
  </si>
  <si>
    <t>Целевые ориентиры</t>
  </si>
  <si>
    <t>Типовое значение «до»</t>
  </si>
  <si>
    <t>Целевое значение «после»</t>
  </si>
  <si>
    <t>20-40%</t>
  </si>
  <si>
    <t>&lt;70%</t>
  </si>
  <si>
    <t>&lt;60%</t>
  </si>
  <si>
    <t>&lt;40%</t>
  </si>
  <si>
    <t>ниже 70%</t>
  </si>
  <si>
    <t>без автоматизации</t>
  </si>
  <si>
    <t>Например: «Расчет OEI ООО УК 1 февраль 2026.xlsx».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</si>
</sst>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i/>
      <sz val="10"/>
      <color rgb="FF666666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10"/>
      <color rgb="FFC00000"/>
      <name val="Arial"/>
      <family val="2"/>
      <charset val="204"/>
    </font>
    <font>
      <b/>
      <sz val="10"/>
      <color rgb="FF375623"/>
      <name val="Arial"/>
      <family val="2"/>
      <charset val="204"/>
    </font>
    <font>
      <b/>
      <sz val="10"/>
      <color rgb="FF1F4E79"/>
      <name val="Arial"/>
      <family val="2"/>
      <charset val="204"/>
    </font>
    <font>
      <sz val="9"/>
      <color rgb="FF666666"/>
      <name val="Arial"/>
      <family val="2"/>
      <charset val="204"/>
    </font>
    <font>
      <i/>
      <sz val="9"/>
      <color rgb="FF666666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4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1F4E79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7" fillId="6" borderId="1" xfId="0" applyNumberFormat="1" applyFont="1" applyFill="1" applyBorder="1" applyAlignment="1">
      <alignment vertical="center" wrapText="1"/>
    </xf>
    <xf numFmtId="2" fontId="7" fillId="6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12" fillId="0" borderId="4" xfId="0" applyFont="1" applyBorder="1" applyAlignment="1">
      <alignment horizontal="left" vertical="center" wrapText="1"/>
    </xf>
    <xf numFmtId="0" fontId="12" fillId="10" borderId="4" xfId="0" applyFont="1" applyFill="1" applyBorder="1" applyAlignment="1">
      <alignment horizontal="left" vertical="center" wrapText="1"/>
    </xf>
    <xf numFmtId="0" fontId="12" fillId="11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/>
    <xf numFmtId="0" fontId="15" fillId="0" borderId="0" xfId="0" applyFont="1" applyFill="1"/>
    <xf numFmtId="0" fontId="3" fillId="5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3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7" fillId="8" borderId="6" xfId="0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8" xfId="0" applyFont="1" applyBorder="1"/>
    <xf numFmtId="0" fontId="16" fillId="0" borderId="9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left" vertical="center" wrapText="1"/>
    </xf>
    <xf numFmtId="0" fontId="19" fillId="0" borderId="7" xfId="0" applyFont="1" applyBorder="1"/>
    <xf numFmtId="0" fontId="19" fillId="0" borderId="8" xfId="0" applyFont="1" applyBorder="1"/>
    <xf numFmtId="0" fontId="20" fillId="3" borderId="0" xfId="0" applyFont="1" applyFill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showGridLines="0" zoomScale="59" zoomScaleNormal="59" workbookViewId="0">
      <pane ySplit="5" topLeftCell="A6" activePane="bottomLeft" state="frozen"/>
      <selection pane="bottomLeft" activeCell="I16" sqref="I16"/>
    </sheetView>
  </sheetViews>
  <sheetFormatPr defaultRowHeight="14.5" x14ac:dyDescent="0.35"/>
  <cols>
    <col min="1" max="1" width="8" style="11" customWidth="1"/>
    <col min="2" max="2" width="34" style="11" customWidth="1"/>
    <col min="3" max="3" width="54.6328125" style="11" customWidth="1"/>
    <col min="4" max="4" width="39.90625" style="11" customWidth="1"/>
  </cols>
  <sheetData>
    <row r="1" spans="1:4" ht="28" customHeight="1" x14ac:dyDescent="0.35">
      <c r="A1" s="32" t="s">
        <v>0</v>
      </c>
      <c r="B1" s="20"/>
      <c r="C1" s="20"/>
      <c r="D1" s="20"/>
    </row>
    <row r="2" spans="1:4" ht="42" customHeight="1" x14ac:dyDescent="0.35">
      <c r="A2" s="35" t="s">
        <v>1</v>
      </c>
      <c r="B2" s="36"/>
      <c r="C2" s="36"/>
      <c r="D2" s="37"/>
    </row>
    <row r="4" spans="1:4" ht="28" customHeight="1" x14ac:dyDescent="0.35">
      <c r="A4" s="39" t="s">
        <v>2</v>
      </c>
      <c r="B4" s="33"/>
      <c r="C4" s="33"/>
      <c r="D4" s="34"/>
    </row>
    <row r="5" spans="1:4" ht="30" customHeight="1" x14ac:dyDescent="0.35">
      <c r="A5" s="38" t="s">
        <v>3</v>
      </c>
      <c r="B5" s="38" t="s">
        <v>4</v>
      </c>
      <c r="C5" s="38" t="s">
        <v>5</v>
      </c>
      <c r="D5" s="38" t="s">
        <v>6</v>
      </c>
    </row>
    <row r="6" spans="1:4" ht="36" customHeight="1" x14ac:dyDescent="0.35">
      <c r="A6" s="12">
        <v>1</v>
      </c>
      <c r="B6" s="12" t="s">
        <v>7</v>
      </c>
      <c r="C6" s="12" t="s">
        <v>8</v>
      </c>
      <c r="D6" s="12" t="s">
        <v>9</v>
      </c>
    </row>
    <row r="7" spans="1:4" ht="36" customHeight="1" x14ac:dyDescent="0.35">
      <c r="A7" s="12">
        <v>2</v>
      </c>
      <c r="B7" s="12" t="s">
        <v>10</v>
      </c>
      <c r="C7" s="12" t="s">
        <v>11</v>
      </c>
      <c r="D7" s="12" t="s">
        <v>12</v>
      </c>
    </row>
    <row r="8" spans="1:4" ht="36" customHeight="1" x14ac:dyDescent="0.35">
      <c r="A8" s="12">
        <v>3</v>
      </c>
      <c r="B8" s="12" t="s">
        <v>13</v>
      </c>
      <c r="C8" s="12" t="s">
        <v>14</v>
      </c>
      <c r="D8" s="12" t="s">
        <v>15</v>
      </c>
    </row>
    <row r="10" spans="1:4" ht="28" customHeight="1" x14ac:dyDescent="0.35">
      <c r="A10" s="39" t="s">
        <v>16</v>
      </c>
      <c r="B10" s="33"/>
      <c r="C10" s="33"/>
      <c r="D10" s="34"/>
    </row>
    <row r="11" spans="1:4" ht="30" customHeight="1" x14ac:dyDescent="0.35">
      <c r="A11" s="38" t="s">
        <v>17</v>
      </c>
      <c r="B11" s="38" t="s">
        <v>18</v>
      </c>
      <c r="C11" s="38" t="s">
        <v>19</v>
      </c>
      <c r="D11" s="38" t="s">
        <v>20</v>
      </c>
    </row>
    <row r="12" spans="1:4" ht="36" customHeight="1" x14ac:dyDescent="0.35">
      <c r="A12" s="12">
        <v>1</v>
      </c>
      <c r="B12" s="12" t="s">
        <v>21</v>
      </c>
      <c r="C12" s="12" t="s">
        <v>22</v>
      </c>
      <c r="D12" s="12" t="s">
        <v>23</v>
      </c>
    </row>
    <row r="13" spans="1:4" ht="44.5" customHeight="1" x14ac:dyDescent="0.35">
      <c r="A13" s="12">
        <v>2</v>
      </c>
      <c r="B13" s="12" t="s">
        <v>24</v>
      </c>
      <c r="C13" s="12" t="s">
        <v>25</v>
      </c>
      <c r="D13" s="12" t="s">
        <v>26</v>
      </c>
    </row>
    <row r="14" spans="1:4" ht="36" customHeight="1" x14ac:dyDescent="0.35">
      <c r="A14" s="12">
        <v>3</v>
      </c>
      <c r="B14" s="12" t="s">
        <v>27</v>
      </c>
      <c r="C14" s="12" t="s">
        <v>28</v>
      </c>
      <c r="D14" s="12" t="s">
        <v>29</v>
      </c>
    </row>
    <row r="15" spans="1:4" ht="36" customHeight="1" x14ac:dyDescent="0.35">
      <c r="A15" s="12">
        <v>4</v>
      </c>
      <c r="B15" s="12" t="s">
        <v>30</v>
      </c>
      <c r="C15" s="12" t="s">
        <v>31</v>
      </c>
      <c r="D15" s="12" t="s">
        <v>32</v>
      </c>
    </row>
    <row r="16" spans="1:4" ht="36" customHeight="1" x14ac:dyDescent="0.35">
      <c r="A16" s="12">
        <v>5</v>
      </c>
      <c r="B16" s="12" t="s">
        <v>33</v>
      </c>
      <c r="C16" s="12" t="s">
        <v>34</v>
      </c>
      <c r="D16" s="12" t="s">
        <v>35</v>
      </c>
    </row>
    <row r="18" spans="1:4" ht="28" customHeight="1" x14ac:dyDescent="0.35">
      <c r="A18" s="39" t="s">
        <v>36</v>
      </c>
      <c r="B18" s="33"/>
      <c r="C18" s="33"/>
      <c r="D18" s="34"/>
    </row>
    <row r="19" spans="1:4" ht="30" customHeight="1" x14ac:dyDescent="0.35">
      <c r="A19" s="38" t="s">
        <v>37</v>
      </c>
      <c r="B19" s="38" t="s">
        <v>38</v>
      </c>
      <c r="C19" s="38" t="s">
        <v>39</v>
      </c>
      <c r="D19" s="38" t="s">
        <v>40</v>
      </c>
    </row>
    <row r="20" spans="1:4" ht="36" customHeight="1" x14ac:dyDescent="0.35">
      <c r="A20" s="13" t="s">
        <v>41</v>
      </c>
      <c r="B20" s="13" t="s">
        <v>42</v>
      </c>
      <c r="C20" s="13" t="s">
        <v>43</v>
      </c>
      <c r="D20" s="13" t="s">
        <v>44</v>
      </c>
    </row>
    <row r="21" spans="1:4" ht="36" customHeight="1" x14ac:dyDescent="0.35">
      <c r="A21" s="14" t="s">
        <v>45</v>
      </c>
      <c r="B21" s="14" t="s">
        <v>46</v>
      </c>
      <c r="C21" s="14" t="s">
        <v>47</v>
      </c>
      <c r="D21" s="14" t="s">
        <v>48</v>
      </c>
    </row>
    <row r="22" spans="1:4" ht="36" customHeight="1" x14ac:dyDescent="0.35">
      <c r="A22" s="15" t="s">
        <v>49</v>
      </c>
      <c r="B22" s="15" t="s">
        <v>50</v>
      </c>
      <c r="C22" s="15" t="s">
        <v>51</v>
      </c>
      <c r="D22" s="15" t="s">
        <v>52</v>
      </c>
    </row>
    <row r="23" spans="1:4" ht="36" customHeight="1" x14ac:dyDescent="0.35">
      <c r="A23" s="16" t="s">
        <v>53</v>
      </c>
      <c r="B23" s="16" t="s">
        <v>54</v>
      </c>
      <c r="C23" s="16" t="s">
        <v>55</v>
      </c>
      <c r="D23" s="16" t="s">
        <v>56</v>
      </c>
    </row>
    <row r="25" spans="1:4" ht="28" customHeight="1" x14ac:dyDescent="0.35">
      <c r="A25" s="39" t="s">
        <v>57</v>
      </c>
      <c r="B25" s="33"/>
      <c r="C25" s="33"/>
      <c r="D25" s="34"/>
    </row>
    <row r="26" spans="1:4" ht="30" customHeight="1" x14ac:dyDescent="0.35">
      <c r="A26" s="38" t="s">
        <v>58</v>
      </c>
      <c r="B26" s="38" t="s">
        <v>59</v>
      </c>
      <c r="C26" s="38" t="s">
        <v>60</v>
      </c>
      <c r="D26" s="38" t="s">
        <v>61</v>
      </c>
    </row>
    <row r="27" spans="1:4" ht="36" customHeight="1" x14ac:dyDescent="0.35">
      <c r="A27" s="12" t="s">
        <v>62</v>
      </c>
      <c r="B27" s="12" t="s">
        <v>63</v>
      </c>
      <c r="C27" s="12" t="s">
        <v>64</v>
      </c>
      <c r="D27" s="12" t="s">
        <v>65</v>
      </c>
    </row>
    <row r="28" spans="1:4" ht="36" customHeight="1" x14ac:dyDescent="0.35">
      <c r="A28" s="12" t="s">
        <v>66</v>
      </c>
      <c r="B28" s="12" t="s">
        <v>67</v>
      </c>
      <c r="C28" s="12" t="s">
        <v>68</v>
      </c>
      <c r="D28" s="12" t="s">
        <v>69</v>
      </c>
    </row>
    <row r="29" spans="1:4" ht="36" customHeight="1" x14ac:dyDescent="0.35">
      <c r="A29" s="12" t="s">
        <v>70</v>
      </c>
      <c r="B29" s="12" t="s">
        <v>71</v>
      </c>
      <c r="C29" s="12" t="s">
        <v>72</v>
      </c>
      <c r="D29" s="12" t="s">
        <v>73</v>
      </c>
    </row>
    <row r="30" spans="1:4" ht="36" customHeight="1" x14ac:dyDescent="0.35">
      <c r="A30" s="12" t="s">
        <v>74</v>
      </c>
      <c r="B30" s="12" t="s">
        <v>75</v>
      </c>
      <c r="C30" s="12" t="s">
        <v>76</v>
      </c>
      <c r="D30" s="12" t="s">
        <v>77</v>
      </c>
    </row>
    <row r="31" spans="1:4" ht="36" customHeight="1" x14ac:dyDescent="0.35">
      <c r="A31" s="12" t="s">
        <v>78</v>
      </c>
      <c r="B31" s="12" t="s">
        <v>79</v>
      </c>
      <c r="C31" s="12" t="s">
        <v>80</v>
      </c>
      <c r="D31" s="12" t="s">
        <v>81</v>
      </c>
    </row>
    <row r="33" spans="1:4" ht="28" customHeight="1" x14ac:dyDescent="0.35">
      <c r="A33" s="39" t="s">
        <v>82</v>
      </c>
      <c r="B33" s="33"/>
      <c r="C33" s="33"/>
      <c r="D33" s="34"/>
    </row>
    <row r="34" spans="1:4" ht="30" customHeight="1" x14ac:dyDescent="0.35">
      <c r="A34" s="38" t="s">
        <v>3</v>
      </c>
      <c r="B34" s="38" t="s">
        <v>83</v>
      </c>
      <c r="C34" s="38" t="s">
        <v>84</v>
      </c>
      <c r="D34" s="38" t="s">
        <v>85</v>
      </c>
    </row>
    <row r="35" spans="1:4" ht="36" customHeight="1" x14ac:dyDescent="0.35">
      <c r="A35" s="12">
        <v>1</v>
      </c>
      <c r="B35" s="12" t="s">
        <v>86</v>
      </c>
      <c r="C35" s="12" t="s">
        <v>87</v>
      </c>
      <c r="D35" s="12" t="s">
        <v>88</v>
      </c>
    </row>
    <row r="36" spans="1:4" ht="36" customHeight="1" x14ac:dyDescent="0.35">
      <c r="A36" s="12">
        <v>2</v>
      </c>
      <c r="B36" s="12" t="s">
        <v>89</v>
      </c>
      <c r="C36" s="12" t="s">
        <v>90</v>
      </c>
      <c r="D36" s="12" t="s">
        <v>91</v>
      </c>
    </row>
    <row r="37" spans="1:4" ht="36" customHeight="1" x14ac:dyDescent="0.35">
      <c r="A37" s="12">
        <v>3</v>
      </c>
      <c r="B37" s="12" t="s">
        <v>92</v>
      </c>
      <c r="C37" s="12" t="s">
        <v>93</v>
      </c>
      <c r="D37" s="12" t="s">
        <v>94</v>
      </c>
    </row>
    <row r="38" spans="1:4" ht="36" customHeight="1" x14ac:dyDescent="0.35">
      <c r="A38" s="12">
        <v>4</v>
      </c>
      <c r="B38" s="12" t="s">
        <v>95</v>
      </c>
      <c r="C38" s="12" t="s">
        <v>96</v>
      </c>
      <c r="D38" s="12" t="s">
        <v>97</v>
      </c>
    </row>
    <row r="39" spans="1:4" ht="36" customHeight="1" x14ac:dyDescent="0.35">
      <c r="A39" s="12">
        <v>5</v>
      </c>
      <c r="B39" s="12" t="s">
        <v>98</v>
      </c>
      <c r="C39" s="12" t="s">
        <v>99</v>
      </c>
      <c r="D39" s="17" t="s">
        <v>232</v>
      </c>
    </row>
    <row r="41" spans="1:4" ht="28" customHeight="1" x14ac:dyDescent="0.35">
      <c r="A41" s="39" t="s">
        <v>100</v>
      </c>
      <c r="B41" s="33"/>
      <c r="C41" s="33"/>
      <c r="D41" s="34"/>
    </row>
    <row r="42" spans="1:4" ht="58" customHeight="1" x14ac:dyDescent="0.35">
      <c r="A42" s="40" t="s">
        <v>101</v>
      </c>
      <c r="B42" s="41"/>
      <c r="C42" s="41"/>
      <c r="D42" s="42"/>
    </row>
  </sheetData>
  <mergeCells count="9">
    <mergeCell ref="A42:D42"/>
    <mergeCell ref="A1:D1"/>
    <mergeCell ref="A18:D18"/>
    <mergeCell ref="A4:D4"/>
    <mergeCell ref="A25:D25"/>
    <mergeCell ref="A41:D41"/>
    <mergeCell ref="A2:D2"/>
    <mergeCell ref="A33:D33"/>
    <mergeCell ref="A10:D10"/>
  </mergeCells>
  <pageMargins left="0.5" right="0.5" top="0.6" bottom="0.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showGridLines="0" workbookViewId="0">
      <pane ySplit="6" topLeftCell="A10" activePane="bottomLeft" state="frozen"/>
      <selection pane="bottomLeft" activeCell="G15" sqref="G15"/>
    </sheetView>
  </sheetViews>
  <sheetFormatPr defaultRowHeight="14.5" x14ac:dyDescent="0.35"/>
  <cols>
    <col min="1" max="1" width="36" style="11" customWidth="1"/>
    <col min="2" max="2" width="16" style="11" customWidth="1"/>
    <col min="3" max="3" width="12.08984375" style="11" customWidth="1"/>
    <col min="4" max="4" width="43.7265625" style="11" customWidth="1"/>
    <col min="5" max="5" width="26" style="11" customWidth="1"/>
    <col min="6" max="7" width="16" style="11" customWidth="1"/>
    <col min="8" max="8" width="36" style="11" customWidth="1"/>
  </cols>
  <sheetData>
    <row r="1" spans="1:6" ht="28" customHeight="1" x14ac:dyDescent="0.35">
      <c r="A1" s="26" t="s">
        <v>102</v>
      </c>
      <c r="B1" s="27"/>
      <c r="C1" s="27"/>
      <c r="D1" s="27"/>
      <c r="E1" s="27"/>
      <c r="F1" s="28"/>
    </row>
    <row r="2" spans="1:6" ht="24" customHeight="1" x14ac:dyDescent="0.35">
      <c r="A2" s="24" t="s">
        <v>103</v>
      </c>
      <c r="B2" s="19"/>
      <c r="C2" s="19"/>
      <c r="D2" s="19"/>
      <c r="E2" s="19"/>
      <c r="F2" s="19"/>
    </row>
    <row r="3" spans="1:6" x14ac:dyDescent="0.35">
      <c r="A3" s="1" t="s">
        <v>104</v>
      </c>
      <c r="B3" s="21"/>
      <c r="C3" s="22"/>
      <c r="D3" s="22"/>
      <c r="E3" s="22"/>
      <c r="F3" s="23"/>
    </row>
    <row r="4" spans="1:6" x14ac:dyDescent="0.35">
      <c r="A4" s="1" t="s">
        <v>105</v>
      </c>
      <c r="B4" s="21"/>
      <c r="C4" s="22"/>
      <c r="D4" s="22"/>
      <c r="E4" s="22"/>
      <c r="F4" s="23"/>
    </row>
    <row r="5" spans="1:6" x14ac:dyDescent="0.35">
      <c r="A5" s="1" t="s">
        <v>106</v>
      </c>
      <c r="B5" s="21"/>
      <c r="C5" s="22"/>
      <c r="D5" s="22"/>
      <c r="E5" s="22"/>
      <c r="F5" s="23"/>
    </row>
    <row r="6" spans="1:6" x14ac:dyDescent="0.35">
      <c r="A6" s="10"/>
      <c r="B6" s="10"/>
      <c r="C6" s="10"/>
      <c r="D6" s="10"/>
      <c r="E6" s="10"/>
      <c r="F6" s="10"/>
    </row>
    <row r="7" spans="1:6" ht="28" customHeight="1" x14ac:dyDescent="0.35">
      <c r="A7" s="29" t="s">
        <v>107</v>
      </c>
      <c r="B7" s="22"/>
      <c r="C7" s="22"/>
      <c r="D7" s="22"/>
      <c r="E7" s="22"/>
      <c r="F7" s="23"/>
    </row>
    <row r="8" spans="1:6" ht="28" customHeight="1" x14ac:dyDescent="0.35">
      <c r="A8" s="2" t="s">
        <v>58</v>
      </c>
      <c r="B8" s="2" t="s">
        <v>108</v>
      </c>
      <c r="C8" s="2" t="s">
        <v>109</v>
      </c>
      <c r="D8" s="2" t="s">
        <v>110</v>
      </c>
      <c r="E8" s="2" t="s">
        <v>111</v>
      </c>
      <c r="F8" s="2" t="s">
        <v>112</v>
      </c>
    </row>
    <row r="9" spans="1:6" ht="30" customHeight="1" x14ac:dyDescent="0.35">
      <c r="A9" s="9" t="s">
        <v>113</v>
      </c>
      <c r="B9" s="8">
        <v>100</v>
      </c>
      <c r="C9" s="9" t="s">
        <v>114</v>
      </c>
      <c r="D9" s="9" t="s">
        <v>115</v>
      </c>
      <c r="E9" s="9" t="s">
        <v>62</v>
      </c>
      <c r="F9" s="3" t="str">
        <f t="shared" ref="F9:F26" si="0">IF(B9&lt;0,"Проверьте","")</f>
        <v/>
      </c>
    </row>
    <row r="10" spans="1:6" ht="30" customHeight="1" x14ac:dyDescent="0.35">
      <c r="A10" s="9" t="s">
        <v>116</v>
      </c>
      <c r="B10" s="8">
        <v>95</v>
      </c>
      <c r="C10" s="9" t="s">
        <v>114</v>
      </c>
      <c r="D10" s="9" t="s">
        <v>117</v>
      </c>
      <c r="E10" s="9" t="s">
        <v>118</v>
      </c>
      <c r="F10" s="3" t="str">
        <f t="shared" si="0"/>
        <v/>
      </c>
    </row>
    <row r="11" spans="1:6" ht="30" customHeight="1" x14ac:dyDescent="0.35">
      <c r="A11" s="9" t="s">
        <v>119</v>
      </c>
      <c r="B11" s="8">
        <v>85</v>
      </c>
      <c r="C11" s="9" t="s">
        <v>114</v>
      </c>
      <c r="D11" s="9" t="s">
        <v>120</v>
      </c>
      <c r="E11" s="9" t="s">
        <v>70</v>
      </c>
      <c r="F11" s="3" t="str">
        <f t="shared" si="0"/>
        <v/>
      </c>
    </row>
    <row r="12" spans="1:6" ht="30" customHeight="1" x14ac:dyDescent="0.35">
      <c r="A12" s="9" t="s">
        <v>121</v>
      </c>
      <c r="B12" s="8">
        <v>80</v>
      </c>
      <c r="C12" s="9" t="s">
        <v>114</v>
      </c>
      <c r="D12" s="9" t="s">
        <v>122</v>
      </c>
      <c r="E12" s="9" t="s">
        <v>66</v>
      </c>
      <c r="F12" s="3" t="str">
        <f t="shared" si="0"/>
        <v/>
      </c>
    </row>
    <row r="13" spans="1:6" ht="30" customHeight="1" x14ac:dyDescent="0.35">
      <c r="A13" s="9" t="s">
        <v>123</v>
      </c>
      <c r="B13" s="8">
        <v>76</v>
      </c>
      <c r="C13" s="9" t="s">
        <v>114</v>
      </c>
      <c r="D13" s="9" t="s">
        <v>124</v>
      </c>
      <c r="E13" s="9" t="s">
        <v>70</v>
      </c>
      <c r="F13" s="3" t="str">
        <f t="shared" si="0"/>
        <v/>
      </c>
    </row>
    <row r="14" spans="1:6" ht="30" customHeight="1" x14ac:dyDescent="0.35">
      <c r="A14" s="9" t="s">
        <v>125</v>
      </c>
      <c r="B14" s="8">
        <v>10</v>
      </c>
      <c r="C14" s="9" t="s">
        <v>126</v>
      </c>
      <c r="D14" s="9" t="s">
        <v>127</v>
      </c>
      <c r="E14" s="9" t="s">
        <v>128</v>
      </c>
      <c r="F14" s="3" t="str">
        <f t="shared" si="0"/>
        <v/>
      </c>
    </row>
    <row r="15" spans="1:6" ht="30" customHeight="1" x14ac:dyDescent="0.35">
      <c r="A15" s="9" t="s">
        <v>129</v>
      </c>
      <c r="B15" s="8">
        <v>60</v>
      </c>
      <c r="C15" s="9" t="s">
        <v>114</v>
      </c>
      <c r="D15" s="9" t="s">
        <v>130</v>
      </c>
      <c r="E15" s="9" t="s">
        <v>131</v>
      </c>
      <c r="F15" s="3" t="str">
        <f t="shared" si="0"/>
        <v/>
      </c>
    </row>
    <row r="16" spans="1:6" ht="30" customHeight="1" x14ac:dyDescent="0.35">
      <c r="A16" s="9" t="s">
        <v>132</v>
      </c>
      <c r="B16" s="8">
        <v>54</v>
      </c>
      <c r="C16" s="9" t="s">
        <v>114</v>
      </c>
      <c r="D16" s="9" t="s">
        <v>133</v>
      </c>
      <c r="E16" s="9" t="s">
        <v>131</v>
      </c>
      <c r="F16" s="3" t="str">
        <f t="shared" si="0"/>
        <v/>
      </c>
    </row>
    <row r="17" spans="1:6" ht="30" customHeight="1" x14ac:dyDescent="0.35">
      <c r="A17" s="9" t="s">
        <v>134</v>
      </c>
      <c r="B17" s="8">
        <v>10</v>
      </c>
      <c r="C17" s="9" t="s">
        <v>135</v>
      </c>
      <c r="D17" s="9" t="s">
        <v>136</v>
      </c>
      <c r="E17" s="9" t="s">
        <v>137</v>
      </c>
      <c r="F17" s="3" t="str">
        <f t="shared" si="0"/>
        <v/>
      </c>
    </row>
    <row r="18" spans="1:6" ht="30" customHeight="1" x14ac:dyDescent="0.35">
      <c r="A18" s="9" t="s">
        <v>138</v>
      </c>
      <c r="B18" s="8">
        <v>2</v>
      </c>
      <c r="C18" s="9" t="s">
        <v>135</v>
      </c>
      <c r="D18" s="9" t="s">
        <v>139</v>
      </c>
      <c r="E18" s="9" t="s">
        <v>137</v>
      </c>
      <c r="F18" s="3" t="str">
        <f t="shared" si="0"/>
        <v/>
      </c>
    </row>
    <row r="19" spans="1:6" ht="30" customHeight="1" x14ac:dyDescent="0.35">
      <c r="A19" s="9" t="s">
        <v>140</v>
      </c>
      <c r="B19" s="8">
        <v>40</v>
      </c>
      <c r="C19" s="9" t="s">
        <v>114</v>
      </c>
      <c r="D19" s="9" t="s">
        <v>141</v>
      </c>
      <c r="E19" s="9" t="s">
        <v>142</v>
      </c>
      <c r="F19" s="3" t="str">
        <f t="shared" si="0"/>
        <v/>
      </c>
    </row>
    <row r="20" spans="1:6" ht="30" customHeight="1" x14ac:dyDescent="0.35">
      <c r="A20" s="9" t="s">
        <v>143</v>
      </c>
      <c r="B20" s="8">
        <v>5</v>
      </c>
      <c r="C20" s="9" t="s">
        <v>114</v>
      </c>
      <c r="D20" s="9" t="s">
        <v>144</v>
      </c>
      <c r="E20" s="9" t="s">
        <v>142</v>
      </c>
      <c r="F20" s="3" t="str">
        <f t="shared" si="0"/>
        <v/>
      </c>
    </row>
    <row r="21" spans="1:6" ht="30" customHeight="1" x14ac:dyDescent="0.35">
      <c r="A21" s="9" t="s">
        <v>145</v>
      </c>
      <c r="B21" s="8">
        <v>54</v>
      </c>
      <c r="C21" s="9" t="s">
        <v>114</v>
      </c>
      <c r="D21" s="9" t="s">
        <v>146</v>
      </c>
      <c r="E21" s="9" t="s">
        <v>142</v>
      </c>
      <c r="F21" s="3" t="str">
        <f t="shared" si="0"/>
        <v/>
      </c>
    </row>
    <row r="22" spans="1:6" ht="30" customHeight="1" x14ac:dyDescent="0.35">
      <c r="A22" s="9" t="s">
        <v>147</v>
      </c>
      <c r="B22" s="8">
        <v>120</v>
      </c>
      <c r="C22" s="9" t="s">
        <v>114</v>
      </c>
      <c r="D22" s="9" t="s">
        <v>148</v>
      </c>
      <c r="E22" s="9" t="s">
        <v>149</v>
      </c>
      <c r="F22" s="3" t="str">
        <f t="shared" si="0"/>
        <v/>
      </c>
    </row>
    <row r="23" spans="1:6" ht="30" customHeight="1" x14ac:dyDescent="0.35">
      <c r="A23" s="9" t="s">
        <v>150</v>
      </c>
      <c r="B23" s="8">
        <v>18</v>
      </c>
      <c r="C23" s="9" t="s">
        <v>114</v>
      </c>
      <c r="D23" s="9" t="s">
        <v>151</v>
      </c>
      <c r="E23" s="9" t="s">
        <v>152</v>
      </c>
      <c r="F23" s="3" t="str">
        <f t="shared" si="0"/>
        <v/>
      </c>
    </row>
    <row r="24" spans="1:6" ht="30" customHeight="1" x14ac:dyDescent="0.35">
      <c r="A24" s="9" t="s">
        <v>153</v>
      </c>
      <c r="B24" s="8">
        <v>15</v>
      </c>
      <c r="C24" s="9" t="s">
        <v>114</v>
      </c>
      <c r="D24" s="9" t="s">
        <v>154</v>
      </c>
      <c r="E24" s="9" t="s">
        <v>152</v>
      </c>
      <c r="F24" s="3" t="str">
        <f t="shared" si="0"/>
        <v/>
      </c>
    </row>
    <row r="25" spans="1:6" ht="30" customHeight="1" x14ac:dyDescent="0.35">
      <c r="A25" s="9" t="s">
        <v>155</v>
      </c>
      <c r="B25" s="8">
        <v>4</v>
      </c>
      <c r="C25" s="9" t="s">
        <v>114</v>
      </c>
      <c r="D25" s="9" t="s">
        <v>156</v>
      </c>
      <c r="E25" s="9" t="s">
        <v>152</v>
      </c>
      <c r="F25" s="3" t="str">
        <f t="shared" si="0"/>
        <v/>
      </c>
    </row>
    <row r="26" spans="1:6" ht="30" customHeight="1" x14ac:dyDescent="0.35">
      <c r="A26" s="9" t="s">
        <v>157</v>
      </c>
      <c r="B26" s="8">
        <v>3</v>
      </c>
      <c r="C26" s="9" t="s">
        <v>114</v>
      </c>
      <c r="D26" s="9" t="s">
        <v>158</v>
      </c>
      <c r="E26" s="9" t="s">
        <v>152</v>
      </c>
      <c r="F26" s="3" t="str">
        <f t="shared" si="0"/>
        <v/>
      </c>
    </row>
    <row r="27" spans="1:6" x14ac:dyDescent="0.35">
      <c r="A27" s="10"/>
      <c r="B27" s="10"/>
      <c r="C27" s="10"/>
      <c r="D27" s="10"/>
      <c r="E27" s="10"/>
      <c r="F27" s="10"/>
    </row>
    <row r="28" spans="1:6" x14ac:dyDescent="0.35">
      <c r="A28" s="10"/>
      <c r="B28" s="10"/>
      <c r="C28" s="10"/>
      <c r="D28" s="10"/>
      <c r="E28" s="10"/>
      <c r="F28" s="10"/>
    </row>
    <row r="29" spans="1:6" ht="28" customHeight="1" x14ac:dyDescent="0.35">
      <c r="A29" s="29" t="s">
        <v>159</v>
      </c>
      <c r="B29" s="22"/>
      <c r="C29" s="22"/>
      <c r="D29" s="22"/>
      <c r="E29" s="22"/>
      <c r="F29" s="23"/>
    </row>
    <row r="30" spans="1:6" x14ac:dyDescent="0.35">
      <c r="A30" s="2" t="s">
        <v>58</v>
      </c>
      <c r="B30" s="2" t="s">
        <v>60</v>
      </c>
      <c r="C30" s="2" t="s">
        <v>20</v>
      </c>
      <c r="D30" s="2" t="s">
        <v>160</v>
      </c>
      <c r="E30" s="2" t="s">
        <v>161</v>
      </c>
      <c r="F30" s="2" t="s">
        <v>162</v>
      </c>
    </row>
    <row r="31" spans="1:6" ht="36" customHeight="1" x14ac:dyDescent="0.35">
      <c r="A31" s="9" t="s">
        <v>163</v>
      </c>
      <c r="B31" s="9" t="s">
        <v>64</v>
      </c>
      <c r="C31" s="4">
        <f>IFERROR(B10/B9,0)</f>
        <v>0.95</v>
      </c>
      <c r="D31" s="9" t="s">
        <v>164</v>
      </c>
      <c r="E31" s="9" t="s">
        <v>165</v>
      </c>
      <c r="F31" s="9" t="str">
        <f>IF(C31&gt;=0.95,"Норма","Требуется анализ планирования")</f>
        <v>Норма</v>
      </c>
    </row>
    <row r="32" spans="1:6" ht="36" customHeight="1" x14ac:dyDescent="0.35">
      <c r="A32" s="9" t="s">
        <v>166</v>
      </c>
      <c r="B32" s="9" t="s">
        <v>167</v>
      </c>
      <c r="C32" s="4">
        <f>IFERROR(B12/B10,0)</f>
        <v>0.84210526315789469</v>
      </c>
      <c r="D32" s="9" t="s">
        <v>168</v>
      </c>
      <c r="E32" s="9" t="s">
        <v>169</v>
      </c>
      <c r="F32" s="9" t="str">
        <f>IF(C32&gt;=0.85,"Норма","Есть риск просрочек")</f>
        <v>Есть риск просрочек</v>
      </c>
    </row>
    <row r="33" spans="1:6" ht="36" customHeight="1" x14ac:dyDescent="0.35">
      <c r="A33" s="9" t="s">
        <v>170</v>
      </c>
      <c r="B33" s="9" t="s">
        <v>171</v>
      </c>
      <c r="C33" s="4">
        <f>IFERROR(B13/B11,0)</f>
        <v>0.89411764705882357</v>
      </c>
      <c r="D33" s="9" t="s">
        <v>164</v>
      </c>
      <c r="E33" s="9" t="s">
        <v>172</v>
      </c>
      <c r="F33" s="9" t="str">
        <f>IF(C33&gt;=0.95,"Норма","Проверить качество выполнения")</f>
        <v>Проверить качество выполнения</v>
      </c>
    </row>
    <row r="34" spans="1:6" ht="36" customHeight="1" x14ac:dyDescent="0.35">
      <c r="A34" s="9" t="s">
        <v>74</v>
      </c>
      <c r="B34" s="9" t="s">
        <v>76</v>
      </c>
      <c r="C34" s="4">
        <f>C31*C32*C33</f>
        <v>0.71529411764705875</v>
      </c>
      <c r="D34" s="9" t="s">
        <v>173</v>
      </c>
      <c r="E34" s="9" t="s">
        <v>174</v>
      </c>
      <c r="F34" s="9" t="str">
        <f>IF(C34&gt;=0.75,"Целевой уровень","Ниже целевого уровня")</f>
        <v>Ниже целевого уровня</v>
      </c>
    </row>
    <row r="35" spans="1:6" ht="36" customHeight="1" x14ac:dyDescent="0.35">
      <c r="A35" s="9" t="s">
        <v>128</v>
      </c>
      <c r="B35" s="9" t="s">
        <v>175</v>
      </c>
      <c r="C35" s="5">
        <f>IFERROR(B22/B14,0)</f>
        <v>12</v>
      </c>
      <c r="D35" s="9" t="s">
        <v>176</v>
      </c>
      <c r="E35" s="9" t="s">
        <v>177</v>
      </c>
      <c r="F35" s="9" t="str">
        <f>IF(C35&gt;0,"Рассчитано","Нет данных")</f>
        <v>Рассчитано</v>
      </c>
    </row>
    <row r="36" spans="1:6" ht="36" customHeight="1" x14ac:dyDescent="0.35">
      <c r="A36" s="9" t="s">
        <v>178</v>
      </c>
      <c r="B36" s="9" t="s">
        <v>179</v>
      </c>
      <c r="C36" s="4">
        <f>IFERROR(B16/B15,0)</f>
        <v>0.9</v>
      </c>
      <c r="D36" s="9" t="s">
        <v>180</v>
      </c>
      <c r="E36" s="9" t="s">
        <v>181</v>
      </c>
      <c r="F36" s="9" t="str">
        <f>IF(C36&gt;=0.85,"Норма","ППР ниже ориентира")</f>
        <v>Норма</v>
      </c>
    </row>
    <row r="37" spans="1:6" ht="36" customHeight="1" x14ac:dyDescent="0.35">
      <c r="A37" s="9" t="s">
        <v>182</v>
      </c>
      <c r="B37" s="9" t="s">
        <v>183</v>
      </c>
      <c r="C37" s="4">
        <f>IFERROR((B17-B18)/B17,0)</f>
        <v>0.8</v>
      </c>
      <c r="D37" s="9" t="s">
        <v>184</v>
      </c>
      <c r="E37" s="9" t="s">
        <v>185</v>
      </c>
      <c r="F37" s="9" t="str">
        <f>IF(C37&gt;=0.8,"Достигнуто","Можно улучшить")</f>
        <v>Достигнуто</v>
      </c>
    </row>
    <row r="38" spans="1:6" ht="36" customHeight="1" x14ac:dyDescent="0.35">
      <c r="A38" s="9" t="s">
        <v>186</v>
      </c>
      <c r="B38" s="9" t="s">
        <v>187</v>
      </c>
      <c r="C38" s="4">
        <f>IFERROR(((B19-B20)+0.1*B21)/B19,0)</f>
        <v>1.01</v>
      </c>
      <c r="D38" s="9" t="s">
        <v>188</v>
      </c>
      <c r="E38" s="9" t="s">
        <v>189</v>
      </c>
      <c r="F38" s="9" t="str">
        <f>IF(C38&gt;=0.85,"Данные достаточны","Нужен контроль осмотров")</f>
        <v>Данные достаточны</v>
      </c>
    </row>
    <row r="39" spans="1:6" ht="36" customHeight="1" x14ac:dyDescent="0.35">
      <c r="A39" s="9" t="s">
        <v>190</v>
      </c>
      <c r="B39" s="9" t="s">
        <v>191</v>
      </c>
      <c r="C39" s="4">
        <f>IFERROR((B22-B23+B24-0.1*B25-B26)/B22,0)</f>
        <v>0.94666666666666666</v>
      </c>
      <c r="D39" s="9" t="s">
        <v>188</v>
      </c>
      <c r="E39" s="9" t="s">
        <v>192</v>
      </c>
      <c r="F39" s="9" t="str">
        <f>IF(C39&gt;=0.85,"Хорошее состояние","Есть проблемные зоны")</f>
        <v>Хорошее состояние</v>
      </c>
    </row>
    <row r="40" spans="1:6" ht="36" customHeight="1" x14ac:dyDescent="0.35">
      <c r="A40" s="9" t="s">
        <v>78</v>
      </c>
      <c r="B40" s="9" t="s">
        <v>193</v>
      </c>
      <c r="C40" s="4">
        <f>C37*C38</f>
        <v>0.80800000000000005</v>
      </c>
      <c r="D40" s="9" t="s">
        <v>194</v>
      </c>
      <c r="E40" s="9" t="s">
        <v>195</v>
      </c>
      <c r="F40" s="9" t="str">
        <f>IF(C40&gt;=0.7,"Норма","Ниже ориентира")</f>
        <v>Норма</v>
      </c>
    </row>
    <row r="41" spans="1:6" x14ac:dyDescent="0.35">
      <c r="A41" s="10"/>
      <c r="B41" s="10"/>
      <c r="C41" s="10"/>
      <c r="D41" s="10"/>
      <c r="E41" s="10"/>
      <c r="F41" s="10"/>
    </row>
    <row r="42" spans="1:6" ht="32" customHeight="1" x14ac:dyDescent="0.35">
      <c r="A42" s="25" t="s">
        <v>196</v>
      </c>
      <c r="B42" s="22"/>
      <c r="C42" s="22"/>
      <c r="D42" s="22"/>
      <c r="E42" s="22"/>
      <c r="F42" s="23"/>
    </row>
  </sheetData>
  <mergeCells count="8">
    <mergeCell ref="B4:F4"/>
    <mergeCell ref="A2:F2"/>
    <mergeCell ref="A42:F42"/>
    <mergeCell ref="A1:F1"/>
    <mergeCell ref="B3:F3"/>
    <mergeCell ref="B5:F5"/>
    <mergeCell ref="A29:F29"/>
    <mergeCell ref="A7:F7"/>
  </mergeCells>
  <pageMargins left="0.35" right="0.35" top="0.5" bottom="0.5" header="0.5" footer="0.5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showGridLines="0" tabSelected="1" zoomScale="53" zoomScaleNormal="53" workbookViewId="0">
      <selection activeCell="E10" sqref="E10"/>
    </sheetView>
  </sheetViews>
  <sheetFormatPr defaultRowHeight="14.5" x14ac:dyDescent="0.35"/>
  <cols>
    <col min="1" max="1" width="28" style="11" customWidth="1"/>
    <col min="2" max="2" width="72" style="11" customWidth="1"/>
    <col min="3" max="3" width="24" style="11" customWidth="1"/>
  </cols>
  <sheetData>
    <row r="1" spans="1:3" ht="28" customHeight="1" x14ac:dyDescent="0.35">
      <c r="A1" s="26" t="s">
        <v>197</v>
      </c>
      <c r="B1" s="27"/>
      <c r="C1" s="28"/>
    </row>
    <row r="2" spans="1:3" ht="30" customHeight="1" x14ac:dyDescent="0.35">
      <c r="A2" s="43" t="s">
        <v>198</v>
      </c>
      <c r="B2" s="44"/>
      <c r="C2" s="44"/>
    </row>
    <row r="4" spans="1:3" ht="37.5" customHeight="1" x14ac:dyDescent="0.35">
      <c r="A4" s="6" t="s">
        <v>199</v>
      </c>
      <c r="B4" s="30" t="s">
        <v>200</v>
      </c>
      <c r="C4" s="23"/>
    </row>
    <row r="5" spans="1:3" ht="32" customHeight="1" x14ac:dyDescent="0.35">
      <c r="A5" s="6" t="s">
        <v>201</v>
      </c>
      <c r="B5" s="30" t="s">
        <v>202</v>
      </c>
      <c r="C5" s="23"/>
    </row>
    <row r="6" spans="1:3" ht="34" customHeight="1" x14ac:dyDescent="0.35">
      <c r="A6" s="7" t="s">
        <v>203</v>
      </c>
      <c r="B6" s="31" t="s">
        <v>204</v>
      </c>
      <c r="C6" s="23"/>
    </row>
    <row r="7" spans="1:3" ht="30" customHeight="1" x14ac:dyDescent="0.35">
      <c r="A7" s="6" t="s">
        <v>205</v>
      </c>
      <c r="B7" s="30" t="s">
        <v>206</v>
      </c>
      <c r="C7" s="23"/>
    </row>
    <row r="8" spans="1:3" ht="26.5" customHeight="1" x14ac:dyDescent="0.35">
      <c r="A8" s="7" t="s">
        <v>203</v>
      </c>
      <c r="B8" s="31" t="s">
        <v>207</v>
      </c>
      <c r="C8" s="23"/>
    </row>
    <row r="9" spans="1:3" ht="33.5" customHeight="1" x14ac:dyDescent="0.35">
      <c r="A9" s="6" t="s">
        <v>208</v>
      </c>
      <c r="B9" s="30" t="s">
        <v>209</v>
      </c>
      <c r="C9" s="23"/>
    </row>
    <row r="10" spans="1:3" ht="25" customHeight="1" x14ac:dyDescent="0.35">
      <c r="A10" s="7" t="s">
        <v>203</v>
      </c>
      <c r="B10" s="31" t="s">
        <v>210</v>
      </c>
      <c r="C10" s="23"/>
    </row>
    <row r="11" spans="1:3" ht="27.5" customHeight="1" x14ac:dyDescent="0.35">
      <c r="A11" s="6" t="s">
        <v>211</v>
      </c>
      <c r="B11" s="30" t="s">
        <v>212</v>
      </c>
      <c r="C11" s="23"/>
    </row>
    <row r="12" spans="1:3" ht="25.5" customHeight="1" x14ac:dyDescent="0.35">
      <c r="A12" s="7" t="s">
        <v>203</v>
      </c>
      <c r="B12" s="31" t="s">
        <v>213</v>
      </c>
      <c r="C12" s="23"/>
    </row>
    <row r="13" spans="1:3" ht="33" customHeight="1" x14ac:dyDescent="0.35">
      <c r="A13" s="6" t="s">
        <v>214</v>
      </c>
      <c r="B13" s="30" t="s">
        <v>215</v>
      </c>
      <c r="C13" s="23"/>
    </row>
    <row r="14" spans="1:3" ht="20.5" customHeight="1" x14ac:dyDescent="0.35">
      <c r="A14" s="7" t="s">
        <v>203</v>
      </c>
      <c r="B14" s="31" t="s">
        <v>216</v>
      </c>
      <c r="C14" s="23"/>
    </row>
    <row r="15" spans="1:3" ht="32.5" customHeight="1" x14ac:dyDescent="0.35">
      <c r="A15" s="6" t="s">
        <v>217</v>
      </c>
      <c r="B15" s="30" t="s">
        <v>218</v>
      </c>
      <c r="C15" s="23"/>
    </row>
    <row r="16" spans="1:3" ht="22" customHeight="1" x14ac:dyDescent="0.35">
      <c r="A16" s="7" t="s">
        <v>203</v>
      </c>
      <c r="B16" s="31" t="s">
        <v>219</v>
      </c>
      <c r="C16" s="23"/>
    </row>
    <row r="17" spans="1:3" ht="33.5" customHeight="1" x14ac:dyDescent="0.35">
      <c r="A17" s="6" t="s">
        <v>220</v>
      </c>
      <c r="B17" s="30" t="s">
        <v>221</v>
      </c>
      <c r="C17" s="23"/>
    </row>
    <row r="18" spans="1:3" ht="20" customHeight="1" x14ac:dyDescent="0.35">
      <c r="A18" s="7" t="s">
        <v>203</v>
      </c>
      <c r="B18" s="31" t="s">
        <v>222</v>
      </c>
      <c r="C18" s="23"/>
    </row>
    <row r="20" spans="1:3" ht="28" customHeight="1" x14ac:dyDescent="0.35">
      <c r="A20" s="29" t="s">
        <v>223</v>
      </c>
      <c r="B20" s="22"/>
      <c r="C20" s="23"/>
    </row>
    <row r="21" spans="1:3" ht="26" customHeight="1" x14ac:dyDescent="0.35">
      <c r="A21" s="18" t="s">
        <v>58</v>
      </c>
      <c r="B21" s="18" t="s">
        <v>224</v>
      </c>
      <c r="C21" s="18" t="s">
        <v>225</v>
      </c>
    </row>
    <row r="22" spans="1:3" ht="26" customHeight="1" x14ac:dyDescent="0.35">
      <c r="A22" s="9" t="s">
        <v>74</v>
      </c>
      <c r="B22" s="9" t="s">
        <v>226</v>
      </c>
      <c r="C22" s="9" t="s">
        <v>173</v>
      </c>
    </row>
    <row r="23" spans="1:3" ht="26" customHeight="1" x14ac:dyDescent="0.35">
      <c r="A23" s="9" t="s">
        <v>186</v>
      </c>
      <c r="B23" s="9" t="s">
        <v>227</v>
      </c>
      <c r="C23" s="9" t="s">
        <v>188</v>
      </c>
    </row>
    <row r="24" spans="1:3" ht="26" customHeight="1" x14ac:dyDescent="0.35">
      <c r="A24" s="9" t="s">
        <v>190</v>
      </c>
      <c r="B24" s="9" t="s">
        <v>228</v>
      </c>
      <c r="C24" s="9" t="s">
        <v>188</v>
      </c>
    </row>
    <row r="25" spans="1:3" ht="26" customHeight="1" x14ac:dyDescent="0.35">
      <c r="A25" s="9" t="s">
        <v>78</v>
      </c>
      <c r="B25" s="9" t="s">
        <v>229</v>
      </c>
      <c r="C25" s="9" t="s">
        <v>194</v>
      </c>
    </row>
    <row r="26" spans="1:3" ht="26" customHeight="1" x14ac:dyDescent="0.35">
      <c r="A26" s="9" t="s">
        <v>178</v>
      </c>
      <c r="B26" s="9" t="s">
        <v>230</v>
      </c>
      <c r="C26" s="9" t="s">
        <v>180</v>
      </c>
    </row>
    <row r="27" spans="1:3" ht="26" customHeight="1" x14ac:dyDescent="0.35">
      <c r="A27" s="9" t="s">
        <v>182</v>
      </c>
      <c r="B27" s="9" t="s">
        <v>231</v>
      </c>
      <c r="C27" s="9" t="s">
        <v>184</v>
      </c>
    </row>
  </sheetData>
  <mergeCells count="18">
    <mergeCell ref="A1:C1"/>
    <mergeCell ref="B11:C11"/>
    <mergeCell ref="B5:C5"/>
    <mergeCell ref="B10:C10"/>
    <mergeCell ref="B14:C14"/>
    <mergeCell ref="B4:C4"/>
    <mergeCell ref="A2:C2"/>
    <mergeCell ref="B13:C13"/>
    <mergeCell ref="B6:C6"/>
    <mergeCell ref="B7:C7"/>
    <mergeCell ref="B17:C17"/>
    <mergeCell ref="B9:C9"/>
    <mergeCell ref="B18:C18"/>
    <mergeCell ref="B8:C8"/>
    <mergeCell ref="A20:C20"/>
    <mergeCell ref="B12:C12"/>
    <mergeCell ref="B16:C16"/>
    <mergeCell ref="B15:C15"/>
  </mergeCells>
  <pageMargins left="0.5" right="0.5" top="0.6" bottom="0.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Расчет OEI</vt:lpstr>
      <vt:lpstr>Методика OEI</vt:lpstr>
      <vt:lpstr>Инструкция!Область_печати</vt:lpstr>
      <vt:lpstr>'Методика OEI'!Область_печати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Ныркова Светлана</dc:creator>
  <cp:lastModifiedBy>Svetlana</cp:lastModifiedBy>
  <dcterms:created xsi:type="dcterms:W3CDTF">2026-06-19T07:56:28Z</dcterms:created>
  <dcterms:modified xsi:type="dcterms:W3CDTF">2026-09-17T11:13:30Z</dcterms:modified>
</cp:coreProperties>
</file>